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ffic.sharepoint.com/teams/ErasmusProgramme/Shared Documents/General/Erasmus+ Projectadministratie/- KA1/MBO/2023/4. Templates/"/>
    </mc:Choice>
  </mc:AlternateContent>
  <xr:revisionPtr revIDLastSave="501" documentId="8_{3D1100F7-1104-47C4-95B7-FC07D95BC562}" xr6:coauthVersionLast="47" xr6:coauthVersionMax="47" xr10:uidLastSave="{9F19EAD5-6513-4596-9082-1454EB58C276}"/>
  <workbookProtection workbookAlgorithmName="SHA-512" workbookHashValue="bN49Hcxr7pLb61Wznm6W2rR1KcNuyrxARLr6n5g+z80Bj4n2zRi8S5Mi7dQBQIp7TgM5/xBoxud/DfDO0Km3Vw==" workbookSaltValue="pDWAt/sQtzye/ZlLZtg1Kg==" workbookSpinCount="100000" lockStructure="1"/>
  <bookViews>
    <workbookView xWindow="-108" yWindow="-108" windowWidth="23256" windowHeight="12456" firstSheet="1" activeTab="1" xr2:uid="{8CD7671B-5BA4-4F76-B043-D437C2CCD236}"/>
  </bookViews>
  <sheets>
    <sheet name="Blad1" sheetId="1" state="hidden" r:id="rId1"/>
    <sheet name="Grant calculator" sheetId="2" r:id="rId2"/>
    <sheet name="Annex III - Applicable Rat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K3" i="2"/>
  <c r="B22" i="2" l="1"/>
  <c r="B17" i="2"/>
  <c r="K7" i="2"/>
  <c r="K8" i="2"/>
  <c r="K6" i="2"/>
  <c r="L6" i="2" s="1" a="1"/>
  <c r="L6" i="2" s="1"/>
  <c r="L3" i="2" a="1"/>
  <c r="L3" i="2" s="1"/>
  <c r="B15" i="2" s="1" a="1"/>
  <c r="B15" i="2" s="1"/>
  <c r="K4" i="2"/>
  <c r="K5" i="2"/>
  <c r="F7" i="1"/>
  <c r="B23" i="2"/>
  <c r="B18" i="2" l="1"/>
  <c r="B2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<sst xmlns="http://schemas.openxmlformats.org/spreadsheetml/2006/main" count="130" uniqueCount="119">
  <si>
    <t>Landengroep 1</t>
  </si>
  <si>
    <t>Landengroep 3</t>
  </si>
  <si>
    <t>Landengroep 2</t>
  </si>
  <si>
    <t xml:space="preserve">Student eerste 14 dagen </t>
  </si>
  <si>
    <t xml:space="preserve">Medewerker eerste 14 </t>
  </si>
  <si>
    <t>student &gt;=15</t>
  </si>
  <si>
    <t>Medewerker &gt;=15</t>
  </si>
  <si>
    <t xml:space="preserve">Travel </t>
  </si>
  <si>
    <t xml:space="preserve">Linguistic support </t>
  </si>
  <si>
    <t>Type mobiliteit</t>
  </si>
  <si>
    <t>Fewer opportunities</t>
  </si>
  <si>
    <t xml:space="preserve">Voor de instelling </t>
  </si>
  <si>
    <t xml:space="preserve">Inclusion support for organisations </t>
  </si>
  <si>
    <t xml:space="preserve">Fewer opportunities? </t>
  </si>
  <si>
    <t xml:space="preserve">Ja </t>
  </si>
  <si>
    <t>Nee</t>
  </si>
  <si>
    <t>Ja, medewerkersmobiliteit</t>
  </si>
  <si>
    <t xml:space="preserve">Ja, begeleidende persoon </t>
  </si>
  <si>
    <t xml:space="preserve">Aantal dagen </t>
  </si>
  <si>
    <t xml:space="preserve">Duurzaam </t>
  </si>
  <si>
    <t xml:space="preserve">Gewoon </t>
  </si>
  <si>
    <t>0-99 km</t>
  </si>
  <si>
    <t>100-499 km</t>
  </si>
  <si>
    <t>500-1999 km</t>
  </si>
  <si>
    <t>2000-2999 km</t>
  </si>
  <si>
    <t>3000-3999 km</t>
  </si>
  <si>
    <t xml:space="preserve">4000-7999 km </t>
  </si>
  <si>
    <t>8000 km</t>
  </si>
  <si>
    <t>Staff mobility for courses and training</t>
  </si>
  <si>
    <t>Invited expert</t>
  </si>
  <si>
    <t>Hosted teacher or educator in training</t>
  </si>
  <si>
    <t>Participant in VET skills competitions</t>
  </si>
  <si>
    <t>Short-term learning mobility of VET learners</t>
  </si>
  <si>
    <t>Staff mobility for job shadowing and teaching or training assignments</t>
  </si>
  <si>
    <t>Long-term learning mobility of VET learners (ErasmusPro)</t>
  </si>
  <si>
    <t xml:space="preserve">Buiten programmalanden? </t>
  </si>
  <si>
    <t>Prepratory visit</t>
  </si>
  <si>
    <t xml:space="preserve">Voor de deelnemer </t>
  </si>
  <si>
    <t xml:space="preserve">Landengroep </t>
  </si>
  <si>
    <t>Landengroep 1 Student</t>
  </si>
  <si>
    <t>Landengroep 2 Student</t>
  </si>
  <si>
    <t>Landengroep 3 Student</t>
  </si>
  <si>
    <t>Landengroep 1 medewerker</t>
  </si>
  <si>
    <t>Landengroep 2 medewerker</t>
  </si>
  <si>
    <t>Landengroep 3 medewerker</t>
  </si>
  <si>
    <t>Totaal</t>
  </si>
  <si>
    <t>Individual Support</t>
  </si>
  <si>
    <t>Linguistic Support</t>
  </si>
  <si>
    <t>Invullen</t>
  </si>
  <si>
    <t>Beursbedragen</t>
  </si>
  <si>
    <t>ANNEX 3 – APPLICABLE RATES</t>
  </si>
  <si>
    <t>KEY ACTION 1 – MOBILITY FOR VOCATIONAL EDUCATION AND TRAINING (VET) LEARNERS AND STAFF</t>
  </si>
  <si>
    <t xml:space="preserve">1. Travel </t>
  </si>
  <si>
    <t>Travel distances</t>
  </si>
  <si>
    <t>Standard travel - Amount</t>
  </si>
  <si>
    <t>Green travel - Amount</t>
  </si>
  <si>
    <t>Between 10 and 99 KM:</t>
  </si>
  <si>
    <t>23 EUR per participant</t>
  </si>
  <si>
    <t>Between 100 and 499 KM:</t>
  </si>
  <si>
    <t>180 EUR per participant</t>
  </si>
  <si>
    <t>210 EUR per participant</t>
  </si>
  <si>
    <t>Between 500 and 1999 KM:</t>
  </si>
  <si>
    <t>275 EUR per participant</t>
  </si>
  <si>
    <t>320 EUR per participant</t>
  </si>
  <si>
    <t>Between 2000 and 2999 KM:</t>
  </si>
  <si>
    <t>360 EUR per participant</t>
  </si>
  <si>
    <t>410 EUR per participant</t>
  </si>
  <si>
    <t>Between 3000 and 3999 KM:</t>
  </si>
  <si>
    <t>530 EUR per participant</t>
  </si>
  <si>
    <t>610 EUR per participant</t>
  </si>
  <si>
    <t>Between 4000 and 7999 KM:</t>
  </si>
  <si>
    <t>820 EUR per participant</t>
  </si>
  <si>
    <t>8000 KM or more:</t>
  </si>
  <si>
    <t>1500 EUR per participant</t>
  </si>
  <si>
    <t>+</t>
  </si>
  <si>
    <t>Receiving country</t>
  </si>
  <si>
    <t>Learners mobility</t>
  </si>
  <si>
    <t>Amount per day in EUR</t>
  </si>
  <si>
    <t>Staff mobility</t>
  </si>
  <si>
    <t>Group 1:</t>
  </si>
  <si>
    <t>Norway, Denmark, Luxembourg, Iceland, Sweden, Ireland, Finland, Liechtenstein</t>
  </si>
  <si>
    <t>Group 2:</t>
  </si>
  <si>
    <t>Netherlands, Austria, Belgium, France, Germany, Italy, Spain, Cyprus, Greece, Malta, Portugal</t>
  </si>
  <si>
    <t>Group 3:</t>
  </si>
  <si>
    <t>Slovenia, Estonia, Latvia, Croatia, Slovakia, Czech Republic, Lithuania, Turkey, Hungary, Poland, Romania, Bulgaria, the Republic of North Macedonia, Serbia</t>
  </si>
  <si>
    <t>Staff mobility rates also apply for all accompanying persons.</t>
  </si>
  <si>
    <t>3. Organisational support</t>
  </si>
  <si>
    <t>100 EUR:</t>
  </si>
  <si>
    <t>500 EUR:</t>
  </si>
  <si>
    <t>5. Inclusion support for organisations</t>
  </si>
  <si>
    <t>6. Preparatory visits</t>
  </si>
  <si>
    <t>7. Linguistic Support</t>
  </si>
  <si>
    <t>-        Per participant in staff mobility for courses and training</t>
  </si>
  <si>
    <t>-        Per invited expert</t>
  </si>
  <si>
    <t>-        Per hosted teacher or educator in training</t>
  </si>
  <si>
    <t>-        Per participant in VET skills competitions</t>
  </si>
  <si>
    <t xml:space="preserve">-        Per participant in short-term learning mobility of VET learners </t>
  </si>
  <si>
    <t>-        Per participant in staff mobility for job shadowing and teaching or training assignments</t>
  </si>
  <si>
    <t>-        Per participant in long-term learning mobility of VET learners (ErasmusPro)</t>
  </si>
  <si>
    <r>
      <t>Nota bene:</t>
    </r>
    <r>
      <rPr>
        <sz val="8"/>
        <color theme="1"/>
        <rFont val="Verdana"/>
        <family val="2"/>
      </rPr>
      <t xml:space="preserve"> the "travel distance" represents the distance between the place of origin and the venue, whereas the "amount" covers the contribution to the travel both to </t>
    </r>
    <r>
      <rPr>
        <u/>
        <sz val="8"/>
        <color theme="1"/>
        <rFont val="Verdana"/>
        <family val="2"/>
      </rPr>
      <t>and</t>
    </r>
    <r>
      <rPr>
        <sz val="8"/>
        <color theme="1"/>
        <rFont val="Verdana"/>
        <family val="2"/>
      </rPr>
      <t xml:space="preserve"> from the venue.</t>
    </r>
  </si>
  <si>
    <r>
      <t>2. Individual Support</t>
    </r>
    <r>
      <rPr>
        <sz val="8"/>
        <color theme="1"/>
        <rFont val="Verdana"/>
        <family val="2"/>
      </rPr>
      <t xml:space="preserve">: </t>
    </r>
  </si>
  <si>
    <r>
      <t xml:space="preserve">Nota bene: </t>
    </r>
    <r>
      <rPr>
        <sz val="8"/>
        <color theme="1"/>
        <rFont val="Verdana"/>
        <family val="2"/>
      </rPr>
      <t>the amount per day is calculated as follows:</t>
    </r>
  </si>
  <si>
    <r>
      <t>up to the 14</t>
    </r>
    <r>
      <rPr>
        <vertAlign val="superscript"/>
        <sz val="8"/>
        <color theme="1"/>
        <rFont val="Verdana"/>
        <family val="2"/>
      </rPr>
      <t>th</t>
    </r>
    <r>
      <rPr>
        <sz val="8"/>
        <color theme="1"/>
        <rFont val="Verdana"/>
        <family val="2"/>
      </rPr>
      <t xml:space="preserve"> day of activity: the amount specified in the table below per day per participant</t>
    </r>
  </si>
  <si>
    <r>
      <t>From the 15</t>
    </r>
    <r>
      <rPr>
        <vertAlign val="superscript"/>
        <sz val="8"/>
        <color theme="1"/>
        <rFont val="Verdana"/>
        <family val="2"/>
      </rPr>
      <t>th</t>
    </r>
    <r>
      <rPr>
        <sz val="8"/>
        <color theme="1"/>
        <rFont val="Verdana"/>
        <family val="2"/>
      </rPr>
      <t xml:space="preserve"> day of activity : 70% of the amount specified in the table below per day per participant.</t>
    </r>
  </si>
  <si>
    <r>
      <t>Up to the 100</t>
    </r>
    <r>
      <rPr>
        <vertAlign val="superscript"/>
        <sz val="8"/>
        <color theme="1"/>
        <rFont val="Verdana"/>
        <family val="2"/>
      </rPr>
      <t>th</t>
    </r>
    <r>
      <rPr>
        <sz val="8"/>
        <color theme="1"/>
        <rFont val="Verdana"/>
        <family val="2"/>
      </rPr>
      <t xml:space="preserve"> participant: </t>
    </r>
    <r>
      <rPr>
        <b/>
        <sz val="8"/>
        <color theme="1"/>
        <rFont val="Verdana"/>
        <family val="2"/>
      </rPr>
      <t>350 EUR</t>
    </r>
    <r>
      <rPr>
        <sz val="8"/>
        <color theme="1"/>
        <rFont val="Verdana"/>
        <family val="2"/>
      </rPr>
      <t>; beyond the 100</t>
    </r>
    <r>
      <rPr>
        <vertAlign val="superscript"/>
        <sz val="8"/>
        <color theme="1"/>
        <rFont val="Verdana"/>
        <family val="2"/>
      </rPr>
      <t>th</t>
    </r>
    <r>
      <rPr>
        <sz val="8"/>
        <color theme="1"/>
        <rFont val="Verdana"/>
        <family val="2"/>
      </rPr>
      <t xml:space="preserve"> participant in the same type of activity: </t>
    </r>
    <r>
      <rPr>
        <b/>
        <sz val="8"/>
        <color theme="1"/>
        <rFont val="Verdana"/>
        <family val="2"/>
      </rPr>
      <t>200 EUR</t>
    </r>
    <r>
      <rPr>
        <sz val="8"/>
        <color theme="1"/>
        <rFont val="Verdana"/>
        <family val="2"/>
      </rPr>
      <t>:</t>
    </r>
  </si>
  <si>
    <r>
      <t xml:space="preserve">Nota bene: </t>
    </r>
    <r>
      <rPr>
        <sz val="8"/>
        <color theme="1"/>
        <rFont val="Verdana"/>
        <family val="2"/>
      </rPr>
      <t>Accompanying persons and staff conducting Preparatory Visits are not considered to be participants in learning mobility activities and are not taken into account for calculation of Organisational Support.</t>
    </r>
  </si>
  <si>
    <r>
      <t>80 EUR</t>
    </r>
    <r>
      <rPr>
        <sz val="8"/>
        <color theme="1"/>
        <rFont val="Verdana"/>
        <family val="2"/>
      </rPr>
      <t xml:space="preserve"> per day per participant per day; an individual staff member may receive a maximum of </t>
    </r>
    <r>
      <rPr>
        <b/>
        <sz val="8"/>
        <color theme="1"/>
        <rFont val="Verdana"/>
        <family val="2"/>
      </rPr>
      <t>800 EUR</t>
    </r>
    <r>
      <rPr>
        <sz val="8"/>
        <color theme="1"/>
        <rFont val="Verdana"/>
        <family val="2"/>
      </rPr>
      <t xml:space="preserve"> in course fees within one grant agreement.</t>
    </r>
  </si>
  <si>
    <r>
      <t>100 EUR</t>
    </r>
    <r>
      <rPr>
        <sz val="8"/>
        <color theme="1"/>
        <rFont val="Verdana"/>
        <family val="2"/>
      </rPr>
      <t xml:space="preserve"> per participant for costs related to the organisation of mobility activities for participants with fewer opportunities.</t>
    </r>
  </si>
  <si>
    <r>
      <t>575 EUR</t>
    </r>
    <r>
      <rPr>
        <sz val="8"/>
        <color theme="1"/>
        <rFont val="Verdana"/>
        <family val="2"/>
      </rPr>
      <t xml:space="preserve"> per participant, with a maximum of three participants per visit </t>
    </r>
  </si>
  <si>
    <r>
      <t>150 EUR</t>
    </r>
    <r>
      <rPr>
        <sz val="8"/>
        <color theme="1"/>
        <rFont val="Verdana"/>
        <family val="2"/>
      </rPr>
      <t xml:space="preserve"> per participant eligible for Online Language Support that cannot receive it due to unavailability of the appropriate language or level. </t>
    </r>
  </si>
  <si>
    <r>
      <t xml:space="preserve">In addition: </t>
    </r>
    <r>
      <rPr>
        <b/>
        <sz val="8"/>
        <color theme="1"/>
        <rFont val="Verdana"/>
        <family val="2"/>
      </rPr>
      <t>150 EUR</t>
    </r>
    <r>
      <rPr>
        <sz val="8"/>
        <color theme="1"/>
        <rFont val="Verdana"/>
        <family val="2"/>
      </rPr>
      <t xml:space="preserve"> per participant in ErasmusPro</t>
    </r>
  </si>
  <si>
    <r>
      <t>Nota bene:</t>
    </r>
    <r>
      <rPr>
        <sz val="8"/>
        <color theme="1"/>
        <rFont val="Verdana"/>
        <family val="2"/>
      </rPr>
      <t xml:space="preserve"> Individual linguistic support is not provided for staff in mobility shorter than 31 days </t>
    </r>
  </si>
  <si>
    <t>Organisational Support</t>
  </si>
  <si>
    <r>
      <t xml:space="preserve">Let op bij </t>
    </r>
    <r>
      <rPr>
        <i/>
        <sz val="8"/>
        <color theme="1"/>
        <rFont val="Verdana"/>
        <family val="2"/>
      </rPr>
      <t>Short-term learning mobility of VET learners</t>
    </r>
    <r>
      <rPr>
        <sz val="8"/>
        <color theme="1"/>
        <rFont val="Verdana"/>
        <family val="2"/>
      </rPr>
      <t xml:space="preserve"> en bij </t>
    </r>
    <r>
      <rPr>
        <i/>
        <sz val="8"/>
        <color theme="1"/>
        <rFont val="Verdana"/>
        <family val="2"/>
      </rPr>
      <t xml:space="preserve">Staff mobility for job shadowing </t>
    </r>
    <r>
      <rPr>
        <sz val="8"/>
        <color theme="1"/>
        <rFont val="Verdana"/>
        <family val="2"/>
      </rPr>
      <t>en</t>
    </r>
    <r>
      <rPr>
        <i/>
        <sz val="8"/>
        <color theme="1"/>
        <rFont val="Verdana"/>
        <family val="2"/>
      </rPr>
      <t xml:space="preserve"> Teaching or training:</t>
    </r>
    <r>
      <rPr>
        <sz val="8"/>
        <color theme="1"/>
        <rFont val="Verdana"/>
        <family val="2"/>
      </rPr>
      <t xml:space="preserve"> vanaf de 101ste deelnemer € 200,00</t>
    </r>
  </si>
  <si>
    <t>-        Per participant in any activity with third countries not associated to the Programme</t>
  </si>
  <si>
    <t>4. Course fees (let op: niet opgenomen in de calculator)</t>
  </si>
  <si>
    <t>Medewerker?</t>
  </si>
  <si>
    <t>Afstand</t>
  </si>
  <si>
    <t>Duurzaam reizen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</si>
</sst>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sz val="14"/>
      <color theme="1"/>
      <name val="Verdana"/>
      <family val="2"/>
    </font>
    <font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i/>
      <sz val="8"/>
      <color theme="1"/>
      <name val="Verdana"/>
      <family val="2"/>
    </font>
    <font>
      <b/>
      <u/>
      <sz val="9"/>
      <color rgb="FF000000"/>
      <name val="Verdana"/>
      <family val="2"/>
    </font>
    <font>
      <b/>
      <sz val="8"/>
      <color theme="1"/>
      <name val="Verdana"/>
      <family val="2"/>
    </font>
    <font>
      <b/>
      <sz val="8"/>
      <color rgb="FF000000"/>
      <name val="Verdana"/>
      <family val="2"/>
    </font>
    <font>
      <u/>
      <sz val="8"/>
      <color theme="1"/>
      <name val="Verdana"/>
      <family val="2"/>
    </font>
    <font>
      <vertAlign val="superscript"/>
      <sz val="8"/>
      <color theme="1"/>
      <name val="Verdana"/>
      <family val="2"/>
    </font>
    <font>
      <sz val="9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C01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9DBD"/>
        <bgColor indexed="64"/>
      </patternFill>
    </fill>
    <fill>
      <patternFill patternType="solid">
        <fgColor rgb="FFE5007E"/>
        <bgColor indexed="64"/>
      </patternFill>
    </fill>
    <fill>
      <patternFill patternType="solid">
        <fgColor rgb="FFAEDEF8"/>
        <bgColor indexed="64"/>
      </patternFill>
    </fill>
    <fill>
      <patternFill patternType="solid">
        <fgColor rgb="FF009EE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8AF00"/>
        <bgColor indexed="64"/>
      </patternFill>
    </fill>
    <fill>
      <patternFill patternType="gray125">
        <bgColor theme="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2">
    <xf numFmtId="0" fontId="0" fillId="0" borderId="0" xfId="0"/>
    <xf numFmtId="2" fontId="0" fillId="0" borderId="0" xfId="0" applyNumberFormat="1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/>
    <xf numFmtId="0" fontId="4" fillId="2" borderId="0" xfId="0" applyFont="1" applyFill="1"/>
    <xf numFmtId="0" fontId="6" fillId="0" borderId="0" xfId="0" applyFont="1"/>
    <xf numFmtId="0" fontId="1" fillId="6" borderId="0" xfId="0" applyFont="1" applyFill="1" applyAlignment="1">
      <alignment horizontal="right" vertical="center"/>
    </xf>
    <xf numFmtId="0" fontId="1" fillId="8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44" fontId="1" fillId="4" borderId="0" xfId="1" applyFont="1" applyFill="1" applyAlignment="1" applyProtection="1">
      <alignment vertical="center"/>
      <protection hidden="1"/>
    </xf>
    <xf numFmtId="44" fontId="1" fillId="6" borderId="0" xfId="1" applyFont="1" applyFill="1" applyAlignment="1" applyProtection="1">
      <alignment vertical="center"/>
      <protection hidden="1"/>
    </xf>
    <xf numFmtId="44" fontId="1" fillId="8" borderId="0" xfId="1" applyFont="1" applyFill="1" applyAlignment="1" applyProtection="1">
      <alignment vertical="center"/>
      <protection hidden="1"/>
    </xf>
    <xf numFmtId="0" fontId="1" fillId="5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7" borderId="0" xfId="0" applyFont="1" applyFill="1" applyAlignment="1" applyProtection="1">
      <alignment vertical="center"/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9" fillId="2" borderId="12" xfId="0" applyFont="1" applyFill="1" applyBorder="1" applyAlignment="1" applyProtection="1">
      <alignment horizontal="right" vertical="center" indent="8"/>
      <protection hidden="1"/>
    </xf>
    <xf numFmtId="0" fontId="6" fillId="2" borderId="0" xfId="0" applyFont="1" applyFill="1" applyProtection="1">
      <protection hidden="1"/>
    </xf>
    <xf numFmtId="0" fontId="6" fillId="2" borderId="10" xfId="0" applyFont="1" applyFill="1" applyBorder="1" applyProtection="1">
      <protection hidden="1"/>
    </xf>
    <xf numFmtId="0" fontId="9" fillId="2" borderId="12" xfId="0" applyFont="1" applyFill="1" applyBorder="1" applyAlignment="1" applyProtection="1">
      <alignment vertical="center"/>
      <protection hidden="1"/>
    </xf>
    <xf numFmtId="0" fontId="6" fillId="2" borderId="12" xfId="0" applyFont="1" applyFill="1" applyBorder="1" applyAlignment="1" applyProtection="1">
      <alignment vertical="center"/>
      <protection hidden="1"/>
    </xf>
    <xf numFmtId="0" fontId="10" fillId="11" borderId="1" xfId="0" applyFont="1" applyFill="1" applyBorder="1" applyAlignment="1" applyProtection="1">
      <alignment horizontal="center" vertical="center" wrapText="1"/>
      <protection hidden="1"/>
    </xf>
    <xf numFmtId="0" fontId="10" fillId="11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left" vertical="center" indent="7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hidden="1"/>
    </xf>
    <xf numFmtId="0" fontId="10" fillId="2" borderId="9" xfId="0" applyFont="1" applyFill="1" applyBorder="1" applyAlignment="1" applyProtection="1">
      <alignment horizontal="center" vertical="center" wrapText="1"/>
      <protection hidden="1"/>
    </xf>
    <xf numFmtId="0" fontId="10" fillId="2" borderId="8" xfId="0" applyFont="1" applyFill="1" applyBorder="1" applyAlignment="1" applyProtection="1">
      <alignment horizontal="center" vertical="center" wrapText="1"/>
      <protection hidden="1"/>
    </xf>
    <xf numFmtId="0" fontId="10" fillId="2" borderId="10" xfId="0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Protection="1">
      <protection hidden="1"/>
    </xf>
    <xf numFmtId="0" fontId="6" fillId="2" borderId="12" xfId="0" applyFont="1" applyFill="1" applyBorder="1" applyAlignment="1" applyProtection="1">
      <alignment horizontal="left" vertical="center" indent="5"/>
      <protection hidden="1"/>
    </xf>
    <xf numFmtId="49" fontId="6" fillId="2" borderId="12" xfId="0" applyNumberFormat="1" applyFont="1" applyFill="1" applyBorder="1" applyAlignment="1" applyProtection="1">
      <alignment horizontal="left" vertical="center" indent="5"/>
      <protection hidden="1"/>
    </xf>
    <xf numFmtId="0" fontId="6" fillId="2" borderId="6" xfId="0" applyFont="1" applyFill="1" applyBorder="1" applyProtection="1">
      <protection hidden="1"/>
    </xf>
    <xf numFmtId="0" fontId="6" fillId="2" borderId="13" xfId="0" applyFont="1" applyFill="1" applyBorder="1" applyProtection="1">
      <protection hidden="1"/>
    </xf>
    <xf numFmtId="0" fontId="6" fillId="2" borderId="4" xfId="0" applyFont="1" applyFill="1" applyBorder="1" applyProtection="1">
      <protection hidden="1"/>
    </xf>
    <xf numFmtId="0" fontId="6" fillId="0" borderId="0" xfId="0" applyFont="1" applyProtection="1">
      <protection hidden="1"/>
    </xf>
    <xf numFmtId="0" fontId="13" fillId="3" borderId="0" xfId="0" applyFont="1" applyFill="1" applyAlignment="1" applyProtection="1">
      <alignment vertical="center"/>
      <protection locked="0" hidden="1"/>
    </xf>
    <xf numFmtId="0" fontId="13" fillId="4" borderId="0" xfId="0" applyFont="1" applyFill="1" applyAlignment="1" applyProtection="1">
      <alignment horizontal="right" vertical="center" wrapText="1"/>
      <protection locked="0"/>
    </xf>
    <xf numFmtId="0" fontId="13" fillId="4" borderId="0" xfId="0" applyFont="1" applyFill="1" applyAlignment="1" applyProtection="1">
      <alignment horizontal="right" vertical="center"/>
      <protection locked="0"/>
    </xf>
    <xf numFmtId="0" fontId="5" fillId="9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9" fillId="9" borderId="12" xfId="0" applyFont="1" applyFill="1" applyBorder="1" applyAlignment="1" applyProtection="1">
      <alignment horizontal="center" vertical="center"/>
      <protection hidden="1"/>
    </xf>
    <xf numFmtId="0" fontId="9" fillId="9" borderId="0" xfId="0" applyFont="1" applyFill="1" applyAlignment="1" applyProtection="1">
      <alignment horizontal="center" vertical="center"/>
      <protection hidden="1"/>
    </xf>
    <xf numFmtId="0" fontId="9" fillId="9" borderId="10" xfId="0" applyFont="1" applyFill="1" applyBorder="1" applyAlignment="1" applyProtection="1">
      <alignment horizontal="center" vertical="center"/>
      <protection hidden="1"/>
    </xf>
    <xf numFmtId="0" fontId="9" fillId="2" borderId="12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Alignment="1" applyProtection="1">
      <alignment horizontal="left" vertical="center" wrapText="1"/>
      <protection hidden="1"/>
    </xf>
    <xf numFmtId="0" fontId="9" fillId="2" borderId="10" xfId="0" applyFont="1" applyFill="1" applyBorder="1" applyAlignment="1" applyProtection="1">
      <alignment horizontal="left" vertical="center" wrapText="1"/>
      <protection hidden="1"/>
    </xf>
    <xf numFmtId="0" fontId="9" fillId="10" borderId="12" xfId="0" applyFont="1" applyFill="1" applyBorder="1" applyAlignment="1" applyProtection="1">
      <alignment horizontal="center" vertical="center" wrapText="1"/>
      <protection hidden="1"/>
    </xf>
    <xf numFmtId="0" fontId="9" fillId="10" borderId="0" xfId="0" applyFont="1" applyFill="1" applyAlignment="1" applyProtection="1">
      <alignment horizontal="center" vertical="center" wrapText="1"/>
      <protection hidden="1"/>
    </xf>
    <xf numFmtId="0" fontId="9" fillId="10" borderId="10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9" fillId="2" borderId="12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9" fillId="2" borderId="7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8AF00"/>
      <color rgb="FFFF6600"/>
      <color rgb="FFF19DBD"/>
      <color rgb="FFAEDEF8"/>
      <color rgb="FFE53212"/>
      <color rgb="FF009EE2"/>
      <color rgb="FFE5007E"/>
      <color rgb="FF93C0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</xdr:colOff>
      <xdr:row>0</xdr:row>
      <xdr:rowOff>321945</xdr:rowOff>
    </xdr:from>
    <xdr:to>
      <xdr:col>0</xdr:col>
      <xdr:colOff>1646555</xdr:colOff>
      <xdr:row>0</xdr:row>
      <xdr:rowOff>621665</xdr:rowOff>
    </xdr:to>
    <xdr:pic>
      <xdr:nvPicPr>
        <xdr:cNvPr id="5" name="image1.png" descr="Afbeelding met Lettertype, schermopname, Elektrisch blauw, Majorelleblauw&#10;&#10;Automatisch gegenereerde beschrijving">
          <a:extLst>
            <a:ext uri="{FF2B5EF4-FFF2-40B4-BE49-F238E27FC236}">
              <a16:creationId xmlns:a16="http://schemas.microsoft.com/office/drawing/2014/main" id="{40618B4A-CE8F-A472-D915-2424F8D36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" y="321945"/>
          <a:ext cx="1542415" cy="296545"/>
        </a:xfrm>
        <a:prstGeom prst="rect">
          <a:avLst/>
        </a:prstGeom>
      </xdr:spPr>
    </xdr:pic>
    <xdr:clientData/>
  </xdr:twoCellAnchor>
  <xdr:twoCellAnchor editAs="oneCell">
    <xdr:from>
      <xdr:col>0</xdr:col>
      <xdr:colOff>2057400</xdr:colOff>
      <xdr:row>0</xdr:row>
      <xdr:rowOff>114300</xdr:rowOff>
    </xdr:from>
    <xdr:to>
      <xdr:col>1</xdr:col>
      <xdr:colOff>1555115</xdr:colOff>
      <xdr:row>0</xdr:row>
      <xdr:rowOff>798195</xdr:rowOff>
    </xdr:to>
    <xdr:pic>
      <xdr:nvPicPr>
        <xdr:cNvPr id="10" name="Afbeelding 2">
          <a:extLst>
            <a:ext uri="{FF2B5EF4-FFF2-40B4-BE49-F238E27FC236}">
              <a16:creationId xmlns:a16="http://schemas.microsoft.com/office/drawing/2014/main" id="{F3E9695F-BD5B-8E0E-02D9-8D4553FFC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114300"/>
          <a:ext cx="1582420" cy="683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6187-4BB8-4CE4-873C-A70808E6E791}">
  <dimension ref="A1:M17"/>
  <sheetViews>
    <sheetView showFormulas="1" workbookViewId="0">
      <selection activeCell="K15" sqref="K15"/>
    </sheetView>
  </sheetViews>
  <sheetFormatPr defaultRowHeight="14.4" x14ac:dyDescent="0.3"/>
  <cols>
    <col min="1" max="1" width="13.109375" bestFit="1" customWidth="1"/>
    <col min="2" max="2" width="21.5546875" bestFit="1" customWidth="1"/>
    <col min="3" max="3" width="11.5546875" bestFit="1" customWidth="1"/>
    <col min="4" max="4" width="20.109375" bestFit="1" customWidth="1"/>
    <col min="5" max="5" width="35.88671875" bestFit="1" customWidth="1"/>
    <col min="6" max="6" width="35.88671875" customWidth="1"/>
  </cols>
  <sheetData>
    <row r="1" spans="1:13" x14ac:dyDescent="0.3">
      <c r="B1" t="s">
        <v>3</v>
      </c>
      <c r="C1" t="s">
        <v>5</v>
      </c>
      <c r="D1" t="s">
        <v>4</v>
      </c>
      <c r="E1" t="s">
        <v>6</v>
      </c>
    </row>
    <row r="2" spans="1:13" x14ac:dyDescent="0.3">
      <c r="A2" t="s">
        <v>0</v>
      </c>
      <c r="B2">
        <v>46</v>
      </c>
      <c r="C2" s="1">
        <v>32</v>
      </c>
      <c r="D2">
        <v>180</v>
      </c>
      <c r="E2">
        <v>125.99999999999999</v>
      </c>
    </row>
    <row r="3" spans="1:13" x14ac:dyDescent="0.3">
      <c r="A3" t="s">
        <v>2</v>
      </c>
      <c r="B3">
        <v>40</v>
      </c>
      <c r="C3" s="1">
        <v>28</v>
      </c>
      <c r="D3">
        <v>160</v>
      </c>
      <c r="E3">
        <v>112</v>
      </c>
      <c r="K3" t="s">
        <v>14</v>
      </c>
      <c r="M3" t="s">
        <v>16</v>
      </c>
    </row>
    <row r="4" spans="1:13" x14ac:dyDescent="0.3">
      <c r="A4" t="s">
        <v>1</v>
      </c>
      <c r="B4">
        <v>33</v>
      </c>
      <c r="C4" s="1">
        <v>23</v>
      </c>
      <c r="D4">
        <v>140</v>
      </c>
      <c r="E4">
        <v>98</v>
      </c>
      <c r="K4" t="s">
        <v>15</v>
      </c>
      <c r="M4" t="s">
        <v>17</v>
      </c>
    </row>
    <row r="5" spans="1:13" x14ac:dyDescent="0.3">
      <c r="M5" t="s">
        <v>15</v>
      </c>
    </row>
    <row r="7" spans="1:13" x14ac:dyDescent="0.3">
      <c r="A7" t="s">
        <v>7</v>
      </c>
      <c r="B7" t="s">
        <v>20</v>
      </c>
      <c r="C7" t="s">
        <v>19</v>
      </c>
      <c r="F7" s="1">
        <f>IF('Grant calculator'!$B$4&gt;14,Blad1!B2*14+Blad1!C2*('Grant calculator'!$B$4-14),'Grant calculator'!$B$4*Blad1!B2)</f>
        <v>676</v>
      </c>
    </row>
    <row r="8" spans="1:13" x14ac:dyDescent="0.3">
      <c r="A8" t="s">
        <v>21</v>
      </c>
      <c r="B8">
        <v>23</v>
      </c>
      <c r="C8">
        <v>23</v>
      </c>
      <c r="D8" t="s">
        <v>39</v>
      </c>
      <c r="K8" t="s">
        <v>28</v>
      </c>
      <c r="L8">
        <v>100</v>
      </c>
    </row>
    <row r="9" spans="1:13" x14ac:dyDescent="0.3">
      <c r="A9" t="s">
        <v>22</v>
      </c>
      <c r="B9">
        <v>180</v>
      </c>
      <c r="C9">
        <v>210</v>
      </c>
      <c r="D9" t="s">
        <v>40</v>
      </c>
      <c r="K9" t="s">
        <v>29</v>
      </c>
      <c r="L9">
        <v>100</v>
      </c>
    </row>
    <row r="10" spans="1:13" x14ac:dyDescent="0.3">
      <c r="A10" t="s">
        <v>23</v>
      </c>
      <c r="B10">
        <v>275</v>
      </c>
      <c r="C10">
        <v>320</v>
      </c>
      <c r="D10" t="s">
        <v>41</v>
      </c>
      <c r="K10" t="s">
        <v>30</v>
      </c>
      <c r="L10">
        <v>100</v>
      </c>
    </row>
    <row r="11" spans="1:13" x14ac:dyDescent="0.3">
      <c r="A11" t="s">
        <v>24</v>
      </c>
      <c r="B11">
        <v>360</v>
      </c>
      <c r="C11">
        <v>410</v>
      </c>
      <c r="D11" t="s">
        <v>42</v>
      </c>
      <c r="K11" t="s">
        <v>31</v>
      </c>
      <c r="L11">
        <v>100</v>
      </c>
    </row>
    <row r="12" spans="1:13" x14ac:dyDescent="0.3">
      <c r="A12" t="s">
        <v>25</v>
      </c>
      <c r="B12">
        <v>530</v>
      </c>
      <c r="C12">
        <v>610</v>
      </c>
      <c r="D12" t="s">
        <v>43</v>
      </c>
      <c r="K12" t="s">
        <v>32</v>
      </c>
      <c r="L12">
        <v>350</v>
      </c>
    </row>
    <row r="13" spans="1:13" x14ac:dyDescent="0.3">
      <c r="A13" t="s">
        <v>26</v>
      </c>
      <c r="B13">
        <v>820</v>
      </c>
      <c r="C13">
        <v>820</v>
      </c>
      <c r="D13" t="s">
        <v>44</v>
      </c>
      <c r="K13" t="s">
        <v>33</v>
      </c>
      <c r="L13">
        <v>350</v>
      </c>
    </row>
    <row r="14" spans="1:13" x14ac:dyDescent="0.3">
      <c r="A14" t="s">
        <v>27</v>
      </c>
      <c r="B14">
        <v>1500</v>
      </c>
      <c r="C14">
        <v>1500</v>
      </c>
      <c r="K14" t="s">
        <v>34</v>
      </c>
      <c r="L14">
        <v>500</v>
      </c>
    </row>
    <row r="15" spans="1:13" x14ac:dyDescent="0.3">
      <c r="K15" t="s">
        <v>36</v>
      </c>
      <c r="L15">
        <v>500</v>
      </c>
    </row>
    <row r="16" spans="1:13" x14ac:dyDescent="0.3">
      <c r="A16" t="s">
        <v>8</v>
      </c>
      <c r="B16">
        <v>150</v>
      </c>
    </row>
    <row r="17" spans="1:2" x14ac:dyDescent="0.3">
      <c r="A17" t="s">
        <v>10</v>
      </c>
      <c r="B17">
        <v>100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9B3B2-CAC1-4643-A3E1-66FCE9FFDF2C}">
  <dimension ref="A1:L26"/>
  <sheetViews>
    <sheetView tabSelected="1" zoomScaleNormal="100" workbookViewId="0">
      <selection activeCell="C5" sqref="C5"/>
    </sheetView>
  </sheetViews>
  <sheetFormatPr defaultColWidth="9.109375" defaultRowHeight="14.4" x14ac:dyDescent="0.3"/>
  <cols>
    <col min="1" max="1" width="30.44140625" style="3" customWidth="1"/>
    <col min="2" max="2" width="28" style="5" customWidth="1"/>
    <col min="3" max="3" width="15.88671875" style="3" customWidth="1"/>
    <col min="4" max="4" width="31.88671875" style="3" customWidth="1"/>
    <col min="5" max="8" width="9.109375" style="3"/>
    <col min="9" max="9" width="7.6640625" style="3" customWidth="1"/>
    <col min="10" max="10" width="1.33203125" style="3" hidden="1" customWidth="1"/>
    <col min="11" max="11" width="5.33203125" style="3" hidden="1" customWidth="1"/>
    <col min="12" max="12" width="5" style="3" hidden="1" customWidth="1"/>
    <col min="13" max="16384" width="9.109375" style="3"/>
  </cols>
  <sheetData>
    <row r="1" spans="1:12" ht="96.6" customHeight="1" x14ac:dyDescent="0.3">
      <c r="A1" s="2"/>
      <c r="B1" s="4"/>
      <c r="C1" s="2"/>
      <c r="D1" s="2"/>
    </row>
    <row r="2" spans="1:12" s="9" customFormat="1" ht="24.6" customHeight="1" x14ac:dyDescent="0.35">
      <c r="A2" s="47" t="s">
        <v>48</v>
      </c>
      <c r="B2" s="47"/>
      <c r="C2" s="8"/>
      <c r="D2" s="8"/>
    </row>
    <row r="3" spans="1:12" ht="22.8" x14ac:dyDescent="0.3">
      <c r="A3" s="44" t="s">
        <v>9</v>
      </c>
      <c r="B3" s="45" t="s">
        <v>32</v>
      </c>
      <c r="D3" s="2"/>
      <c r="K3" s="3">
        <f>IF('Grant calculator'!$B$4&gt;14,Blad1!B2*14+Blad1!C2*('Grant calculator'!$B$4-14),'Grant calculator'!$B$4*Blad1!B2)</f>
        <v>676</v>
      </c>
      <c r="L3" s="3" cm="1">
        <f t="array" ref="L3">_xlfn.IFS($B$10=Blad1!$A$2,'Grant calculator'!K3,'Grant calculator'!$B$10=Blad1!$A$3,'Grant calculator'!K4,'Grant calculator'!$B$10=Blad1!$A$4,'Grant calculator'!K5)</f>
        <v>676</v>
      </c>
    </row>
    <row r="4" spans="1:12" x14ac:dyDescent="0.3">
      <c r="A4" s="44" t="s">
        <v>18</v>
      </c>
      <c r="B4" s="46">
        <v>15</v>
      </c>
      <c r="D4" s="2"/>
      <c r="K4" s="3">
        <f>IF('Grant calculator'!$B$4&gt;14,Blad1!B3*14+Blad1!C3*('Grant calculator'!$B$4-14),'Grant calculator'!$B$4*Blad1!B3)</f>
        <v>588</v>
      </c>
    </row>
    <row r="5" spans="1:12" x14ac:dyDescent="0.3">
      <c r="A5" s="44" t="s">
        <v>117</v>
      </c>
      <c r="B5" s="46" t="s">
        <v>22</v>
      </c>
      <c r="D5" s="2"/>
      <c r="K5" s="3">
        <f>IF('Grant calculator'!$B$4&gt;14,Blad1!B4*14+Blad1!C4*('Grant calculator'!$B$4-14),'Grant calculator'!$B$4*Blad1!B4)</f>
        <v>485</v>
      </c>
    </row>
    <row r="6" spans="1:12" x14ac:dyDescent="0.3">
      <c r="A6" s="44" t="s">
        <v>13</v>
      </c>
      <c r="B6" s="46" t="s">
        <v>15</v>
      </c>
      <c r="D6" s="2"/>
      <c r="K6" s="3">
        <f>IF('Grant calculator'!$B$4&gt;14,Blad1!D2*14+Blad1!E2*('Grant calculator'!$B$4-14),'Grant calculator'!$B$4*Blad1!D2)</f>
        <v>2646</v>
      </c>
      <c r="L6" s="3" cm="1">
        <f t="array" ref="L6">_xlfn.IFS($B$10=Blad1!$A$2,'Grant calculator'!K6,'Grant calculator'!$B$10=Blad1!$A$3,'Grant calculator'!K7,'Grant calculator'!$B$10=Blad1!$A$4,'Grant calculator'!K8)</f>
        <v>2646</v>
      </c>
    </row>
    <row r="7" spans="1:12" x14ac:dyDescent="0.3">
      <c r="A7" s="44" t="s">
        <v>116</v>
      </c>
      <c r="B7" s="46" t="s">
        <v>15</v>
      </c>
      <c r="D7" s="2"/>
      <c r="K7" s="3">
        <f>IF('Grant calculator'!$B$4&gt;14,Blad1!D3*14+Blad1!E3*('Grant calculator'!$B$4-14),'Grant calculator'!$B$4*Blad1!D3)</f>
        <v>2352</v>
      </c>
    </row>
    <row r="8" spans="1:12" x14ac:dyDescent="0.3">
      <c r="A8" s="44" t="s">
        <v>118</v>
      </c>
      <c r="B8" s="46" t="s">
        <v>15</v>
      </c>
      <c r="D8" s="2"/>
      <c r="K8" s="3">
        <f>IF('Grant calculator'!$B$4&gt;14,Blad1!D4*14+Blad1!E4*('Grant calculator'!$B$4-14),'Grant calculator'!$B$4*Blad1!D4)</f>
        <v>2058</v>
      </c>
    </row>
    <row r="9" spans="1:12" x14ac:dyDescent="0.3">
      <c r="A9" s="44" t="s">
        <v>35</v>
      </c>
      <c r="B9" s="46" t="s">
        <v>15</v>
      </c>
      <c r="D9" s="2"/>
    </row>
    <row r="10" spans="1:12" x14ac:dyDescent="0.3">
      <c r="A10" s="44" t="s">
        <v>38</v>
      </c>
      <c r="B10" s="46" t="s">
        <v>0</v>
      </c>
      <c r="D10" s="2"/>
    </row>
    <row r="11" spans="1:12" x14ac:dyDescent="0.3">
      <c r="A11" s="6"/>
      <c r="B11" s="7"/>
      <c r="D11" s="2"/>
    </row>
    <row r="12" spans="1:12" x14ac:dyDescent="0.3">
      <c r="A12" s="6"/>
      <c r="B12" s="7"/>
      <c r="D12" s="2"/>
    </row>
    <row r="13" spans="1:12" ht="22.95" customHeight="1" x14ac:dyDescent="0.3">
      <c r="A13" s="48" t="s">
        <v>49</v>
      </c>
      <c r="B13" s="48"/>
      <c r="C13" s="2"/>
      <c r="D13" s="2"/>
    </row>
    <row r="14" spans="1:12" x14ac:dyDescent="0.3">
      <c r="A14" s="13"/>
      <c r="B14" s="11" t="s">
        <v>37</v>
      </c>
      <c r="C14" s="2"/>
      <c r="D14" s="2"/>
    </row>
    <row r="15" spans="1:12" x14ac:dyDescent="0.3">
      <c r="A15" s="17" t="s">
        <v>46</v>
      </c>
      <c r="B15" s="14" cm="1">
        <f t="array" ref="B15">_xlfn.IFS(B3=Blad1!K15,0,B7=Blad1!M5,'Grant calculator'!L3,'Grant calculator'!B7=Blad1!M3,'Grant calculator'!L6,'Grant calculator'!B7=Blad1!M4,'Grant calculator'!L6)</f>
        <v>676</v>
      </c>
      <c r="C15" s="2"/>
      <c r="D15" s="2"/>
    </row>
    <row r="16" spans="1:12" x14ac:dyDescent="0.3">
      <c r="A16" s="17" t="s">
        <v>7</v>
      </c>
      <c r="B16" s="14">
        <f>IF(B3=Blad1!K15,0,IF('Grant calculator'!B8=Blad1!K3,VLOOKUP('Grant calculator'!B5,Blad1!A7:C14,3,FALSE),VLOOKUP('Grant calculator'!B5,Blad1!A7:C14,2,FALSE)))</f>
        <v>180</v>
      </c>
      <c r="C16" s="2"/>
      <c r="D16" s="2"/>
    </row>
    <row r="17" spans="1:4" x14ac:dyDescent="0.3">
      <c r="A17" s="17" t="s">
        <v>47</v>
      </c>
      <c r="B17" s="14">
        <f>IF(B7=Blad1!M5,IF(B4&lt;90,0,IF(B7="Nee",150,0)),0)</f>
        <v>0</v>
      </c>
      <c r="C17" s="2"/>
      <c r="D17" s="2"/>
    </row>
    <row r="18" spans="1:4" x14ac:dyDescent="0.3">
      <c r="A18" s="17" t="s">
        <v>45</v>
      </c>
      <c r="B18" s="15">
        <f>IF(B3=Blad1!K15,575,SUM(B15:B17))</f>
        <v>856</v>
      </c>
      <c r="C18" s="2"/>
      <c r="D18" s="2"/>
    </row>
    <row r="19" spans="1:4" x14ac:dyDescent="0.3">
      <c r="A19" s="18"/>
      <c r="B19" s="6"/>
      <c r="C19" s="2"/>
      <c r="D19" s="2"/>
    </row>
    <row r="20" spans="1:4" x14ac:dyDescent="0.3">
      <c r="A20" s="18"/>
      <c r="B20" s="6"/>
      <c r="C20" s="2"/>
      <c r="D20" s="2"/>
    </row>
    <row r="21" spans="1:4" x14ac:dyDescent="0.3">
      <c r="A21" s="18"/>
      <c r="B21" s="12" t="s">
        <v>11</v>
      </c>
      <c r="C21" s="2"/>
      <c r="D21" s="2"/>
    </row>
    <row r="22" spans="1:4" x14ac:dyDescent="0.3">
      <c r="A22" s="19" t="s">
        <v>112</v>
      </c>
      <c r="B22" s="14">
        <f>IF(B3=Blad1!K15,0,IF(B3=Blad1!K9,Blad1!L9,IF(B9=Blad1!K3,500,VLOOKUP(B3,Blad1!K8:L15,2,FALSE))))</f>
        <v>350</v>
      </c>
      <c r="C22" s="2"/>
      <c r="D22" s="49" t="s">
        <v>113</v>
      </c>
    </row>
    <row r="23" spans="1:4" x14ac:dyDescent="0.3">
      <c r="A23" s="19" t="s">
        <v>12</v>
      </c>
      <c r="B23" s="14">
        <f>IF(B6=Blad1!K3,100,0)</f>
        <v>0</v>
      </c>
      <c r="C23" s="2"/>
      <c r="D23" s="49"/>
    </row>
    <row r="24" spans="1:4" x14ac:dyDescent="0.3">
      <c r="A24" s="19" t="s">
        <v>45</v>
      </c>
      <c r="B24" s="16">
        <f>SUM(B23+B22)</f>
        <v>350</v>
      </c>
      <c r="C24" s="2"/>
      <c r="D24" s="49"/>
    </row>
    <row r="25" spans="1:4" x14ac:dyDescent="0.3">
      <c r="A25" s="20"/>
      <c r="B25" s="4"/>
      <c r="C25" s="2"/>
      <c r="D25" s="2"/>
    </row>
    <row r="26" spans="1:4" x14ac:dyDescent="0.3">
      <c r="A26" s="21"/>
    </row>
  </sheetData>
  <sheetProtection algorithmName="SHA-512" hashValue="BBXKhIg1XTDFnZpNDTRNkd22mr08SYHSRi7B06C5fyCy0prHkPA8k7iFRunJ6LgLU9hJrOkif2YyEV2BIbdz+w==" saltValue="oiNoHPEVJ42lf3mjyMXTfg==" spinCount="100000" sheet="1" objects="1" scenarios="1"/>
  <mergeCells count="3">
    <mergeCell ref="A2:B2"/>
    <mergeCell ref="A13:B13"/>
    <mergeCell ref="D22:D24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7895BD2-48CC-4674-8C4F-544E40A48A3C}">
          <x14:formula1>
            <xm:f>Blad1!$K$8:$K$15</xm:f>
          </x14:formula1>
          <xm:sqref>B3</xm:sqref>
        </x14:dataValidation>
        <x14:dataValidation type="list" allowBlank="1" showInputMessage="1" showErrorMessage="1" xr:uid="{22590284-CDC8-45DF-97D2-F25D4D68A77A}">
          <x14:formula1>
            <xm:f>Blad1!$A$8:$A$14</xm:f>
          </x14:formula1>
          <xm:sqref>B5</xm:sqref>
        </x14:dataValidation>
        <x14:dataValidation type="list" allowBlank="1" showInputMessage="1" showErrorMessage="1" xr:uid="{A4ACF8D8-FA8D-468A-8E9D-B61E730790B2}">
          <x14:formula1>
            <xm:f>Blad1!$K$3:$K$4</xm:f>
          </x14:formula1>
          <xm:sqref>B6 B8:B9</xm:sqref>
        </x14:dataValidation>
        <x14:dataValidation type="list" allowBlank="1" showInputMessage="1" showErrorMessage="1" xr:uid="{95A0B53C-FE1F-455B-BCAB-866E2379E431}">
          <x14:formula1>
            <xm:f>Blad1!$M$3:$M$5</xm:f>
          </x14:formula1>
          <xm:sqref>B7</xm:sqref>
        </x14:dataValidation>
        <x14:dataValidation type="list" allowBlank="1" showInputMessage="1" showErrorMessage="1" xr:uid="{6C3A3136-E279-4628-94C4-17164EEAEBE1}">
          <x14:formula1>
            <xm:f>Blad1!$A$2:$A$4</xm:f>
          </x14:formula1>
          <xm:sqref>B10:B12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43E90-1AE4-462B-8E69-DD9F36AC31E8}">
  <dimension ref="A1:C83"/>
  <sheetViews>
    <sheetView workbookViewId="0">
      <selection activeCell="C20" sqref="C20"/>
    </sheetView>
  </sheetViews>
  <sheetFormatPr defaultColWidth="8.88671875" defaultRowHeight="10.199999999999999" x14ac:dyDescent="0.2"/>
  <cols>
    <col min="1" max="1" width="32.6640625" style="10" customWidth="1"/>
    <col min="2" max="2" width="25.33203125" style="10" customWidth="1"/>
    <col min="3" max="3" width="29.6640625" style="10" customWidth="1"/>
    <col min="4" max="16384" width="8.88671875" style="10"/>
  </cols>
  <sheetData>
    <row r="1" spans="1:3" ht="31.95" customHeight="1" x14ac:dyDescent="0.2">
      <c r="A1" s="62" t="s">
        <v>50</v>
      </c>
      <c r="B1" s="63"/>
      <c r="C1" s="64"/>
    </row>
    <row r="2" spans="1:3" x14ac:dyDescent="0.2">
      <c r="A2" s="22"/>
      <c r="B2" s="23"/>
      <c r="C2" s="24"/>
    </row>
    <row r="3" spans="1:3" x14ac:dyDescent="0.2">
      <c r="A3" s="65" t="s">
        <v>51</v>
      </c>
      <c r="B3" s="66"/>
      <c r="C3" s="67"/>
    </row>
    <row r="4" spans="1:3" x14ac:dyDescent="0.2">
      <c r="A4" s="25"/>
      <c r="B4" s="23"/>
      <c r="C4" s="24"/>
    </row>
    <row r="5" spans="1:3" x14ac:dyDescent="0.2">
      <c r="A5" s="50" t="s">
        <v>52</v>
      </c>
      <c r="B5" s="51"/>
      <c r="C5" s="52"/>
    </row>
    <row r="6" spans="1:3" ht="10.8" thickBot="1" x14ac:dyDescent="0.25">
      <c r="A6" s="26"/>
      <c r="B6" s="23"/>
      <c r="C6" s="24"/>
    </row>
    <row r="7" spans="1:3" ht="10.8" thickBot="1" x14ac:dyDescent="0.25">
      <c r="A7" s="27" t="s">
        <v>53</v>
      </c>
      <c r="B7" s="28" t="s">
        <v>54</v>
      </c>
      <c r="C7" s="28" t="s">
        <v>55</v>
      </c>
    </row>
    <row r="8" spans="1:3" ht="10.8" thickBot="1" x14ac:dyDescent="0.25">
      <c r="A8" s="29" t="s">
        <v>56</v>
      </c>
      <c r="B8" s="30" t="s">
        <v>57</v>
      </c>
      <c r="C8" s="30"/>
    </row>
    <row r="9" spans="1:3" ht="10.8" thickBot="1" x14ac:dyDescent="0.25">
      <c r="A9" s="29" t="s">
        <v>58</v>
      </c>
      <c r="B9" s="30" t="s">
        <v>59</v>
      </c>
      <c r="C9" s="30" t="s">
        <v>60</v>
      </c>
    </row>
    <row r="10" spans="1:3" ht="10.8" thickBot="1" x14ac:dyDescent="0.25">
      <c r="A10" s="29" t="s">
        <v>61</v>
      </c>
      <c r="B10" s="30" t="s">
        <v>62</v>
      </c>
      <c r="C10" s="30" t="s">
        <v>63</v>
      </c>
    </row>
    <row r="11" spans="1:3" ht="10.8" thickBot="1" x14ac:dyDescent="0.25">
      <c r="A11" s="29" t="s">
        <v>64</v>
      </c>
      <c r="B11" s="30" t="s">
        <v>65</v>
      </c>
      <c r="C11" s="30" t="s">
        <v>66</v>
      </c>
    </row>
    <row r="12" spans="1:3" ht="10.8" thickBot="1" x14ac:dyDescent="0.25">
      <c r="A12" s="29" t="s">
        <v>67</v>
      </c>
      <c r="B12" s="30" t="s">
        <v>68</v>
      </c>
      <c r="C12" s="30" t="s">
        <v>69</v>
      </c>
    </row>
    <row r="13" spans="1:3" ht="10.8" thickBot="1" x14ac:dyDescent="0.25">
      <c r="A13" s="29" t="s">
        <v>70</v>
      </c>
      <c r="B13" s="30" t="s">
        <v>71</v>
      </c>
      <c r="C13" s="30"/>
    </row>
    <row r="14" spans="1:3" ht="10.8" thickBot="1" x14ac:dyDescent="0.25">
      <c r="A14" s="29" t="s">
        <v>72</v>
      </c>
      <c r="B14" s="30" t="s">
        <v>73</v>
      </c>
      <c r="C14" s="30"/>
    </row>
    <row r="15" spans="1:3" x14ac:dyDescent="0.2">
      <c r="A15" s="26"/>
      <c r="B15" s="23"/>
      <c r="C15" s="24"/>
    </row>
    <row r="16" spans="1:3" ht="39" customHeight="1" x14ac:dyDescent="0.2">
      <c r="A16" s="59" t="s">
        <v>99</v>
      </c>
      <c r="B16" s="60"/>
      <c r="C16" s="61"/>
    </row>
    <row r="17" spans="1:3" x14ac:dyDescent="0.2">
      <c r="A17" s="31"/>
      <c r="B17" s="23"/>
      <c r="C17" s="24"/>
    </row>
    <row r="18" spans="1:3" x14ac:dyDescent="0.2">
      <c r="A18" s="50" t="s">
        <v>100</v>
      </c>
      <c r="B18" s="51"/>
      <c r="C18" s="52"/>
    </row>
    <row r="19" spans="1:3" x14ac:dyDescent="0.2">
      <c r="A19" s="26"/>
      <c r="B19" s="23"/>
      <c r="C19" s="24"/>
    </row>
    <row r="20" spans="1:3" x14ac:dyDescent="0.2">
      <c r="A20" s="25" t="s">
        <v>101</v>
      </c>
      <c r="B20" s="23"/>
      <c r="C20" s="24"/>
    </row>
    <row r="21" spans="1:3" ht="12" x14ac:dyDescent="0.2">
      <c r="A21" s="26" t="s">
        <v>102</v>
      </c>
      <c r="B21" s="23"/>
      <c r="C21" s="24"/>
    </row>
    <row r="22" spans="1:3" x14ac:dyDescent="0.2">
      <c r="A22" s="26" t="s">
        <v>74</v>
      </c>
      <c r="B22" s="23"/>
      <c r="C22" s="24"/>
    </row>
    <row r="23" spans="1:3" ht="12" x14ac:dyDescent="0.2">
      <c r="A23" s="26" t="s">
        <v>103</v>
      </c>
      <c r="B23" s="23"/>
      <c r="C23" s="24"/>
    </row>
    <row r="24" spans="1:3" x14ac:dyDescent="0.2">
      <c r="A24" s="26"/>
      <c r="B24" s="23"/>
      <c r="C24" s="24"/>
    </row>
    <row r="25" spans="1:3" ht="10.8" thickBot="1" x14ac:dyDescent="0.25">
      <c r="A25" s="26"/>
      <c r="B25" s="23"/>
      <c r="C25" s="24"/>
    </row>
    <row r="26" spans="1:3" x14ac:dyDescent="0.2">
      <c r="A26" s="70" t="s">
        <v>75</v>
      </c>
      <c r="B26" s="32" t="s">
        <v>76</v>
      </c>
      <c r="C26" s="33" t="s">
        <v>78</v>
      </c>
    </row>
    <row r="27" spans="1:3" ht="10.8" thickBot="1" x14ac:dyDescent="0.25">
      <c r="A27" s="71"/>
      <c r="B27" s="34" t="s">
        <v>77</v>
      </c>
      <c r="C27" s="35" t="s">
        <v>77</v>
      </c>
    </row>
    <row r="28" spans="1:3" x14ac:dyDescent="0.2">
      <c r="A28" s="34" t="s">
        <v>79</v>
      </c>
      <c r="B28" s="68">
        <v>46</v>
      </c>
      <c r="C28" s="68">
        <v>180</v>
      </c>
    </row>
    <row r="29" spans="1:3" ht="31.2" thickBot="1" x14ac:dyDescent="0.25">
      <c r="A29" s="36" t="s">
        <v>80</v>
      </c>
      <c r="B29" s="69"/>
      <c r="C29" s="69"/>
    </row>
    <row r="30" spans="1:3" x14ac:dyDescent="0.2">
      <c r="A30" s="34" t="s">
        <v>81</v>
      </c>
      <c r="B30" s="68">
        <v>40</v>
      </c>
      <c r="C30" s="68">
        <v>160</v>
      </c>
    </row>
    <row r="31" spans="1:3" ht="31.2" thickBot="1" x14ac:dyDescent="0.25">
      <c r="A31" s="36" t="s">
        <v>82</v>
      </c>
      <c r="B31" s="69"/>
      <c r="C31" s="69"/>
    </row>
    <row r="32" spans="1:3" x14ac:dyDescent="0.2">
      <c r="A32" s="34" t="s">
        <v>83</v>
      </c>
      <c r="B32" s="68">
        <v>33</v>
      </c>
      <c r="C32" s="68">
        <v>140</v>
      </c>
    </row>
    <row r="33" spans="1:3" ht="51.6" thickBot="1" x14ac:dyDescent="0.25">
      <c r="A33" s="36" t="s">
        <v>84</v>
      </c>
      <c r="B33" s="69"/>
      <c r="C33" s="69"/>
    </row>
    <row r="34" spans="1:3" x14ac:dyDescent="0.2">
      <c r="A34" s="25"/>
      <c r="B34" s="23"/>
      <c r="C34" s="24"/>
    </row>
    <row r="35" spans="1:3" x14ac:dyDescent="0.2">
      <c r="A35" s="26" t="s">
        <v>85</v>
      </c>
      <c r="B35" s="23"/>
      <c r="C35" s="24"/>
    </row>
    <row r="36" spans="1:3" x14ac:dyDescent="0.2">
      <c r="A36" s="37"/>
      <c r="B36" s="23"/>
      <c r="C36" s="24"/>
    </row>
    <row r="37" spans="1:3" x14ac:dyDescent="0.2">
      <c r="A37" s="50" t="s">
        <v>86</v>
      </c>
      <c r="B37" s="51"/>
      <c r="C37" s="52"/>
    </row>
    <row r="38" spans="1:3" x14ac:dyDescent="0.2">
      <c r="A38" s="26"/>
      <c r="B38" s="23"/>
      <c r="C38" s="24"/>
    </row>
    <row r="39" spans="1:3" x14ac:dyDescent="0.2">
      <c r="A39" s="25" t="s">
        <v>87</v>
      </c>
      <c r="B39" s="23"/>
      <c r="C39" s="24"/>
    </row>
    <row r="40" spans="1:3" x14ac:dyDescent="0.2">
      <c r="A40" s="38" t="s">
        <v>92</v>
      </c>
      <c r="B40" s="23"/>
      <c r="C40" s="24"/>
    </row>
    <row r="41" spans="1:3" x14ac:dyDescent="0.2">
      <c r="A41" s="38" t="s">
        <v>93</v>
      </c>
      <c r="B41" s="23"/>
      <c r="C41" s="24"/>
    </row>
    <row r="42" spans="1:3" x14ac:dyDescent="0.2">
      <c r="A42" s="38" t="s">
        <v>94</v>
      </c>
      <c r="B42" s="23"/>
      <c r="C42" s="24"/>
    </row>
    <row r="43" spans="1:3" x14ac:dyDescent="0.2">
      <c r="A43" s="38" t="s">
        <v>95</v>
      </c>
      <c r="B43" s="23"/>
      <c r="C43" s="24"/>
    </row>
    <row r="44" spans="1:3" x14ac:dyDescent="0.2">
      <c r="A44" s="26"/>
      <c r="B44" s="23"/>
      <c r="C44" s="24"/>
    </row>
    <row r="45" spans="1:3" ht="12" x14ac:dyDescent="0.2">
      <c r="A45" s="26" t="s">
        <v>104</v>
      </c>
      <c r="B45" s="23"/>
      <c r="C45" s="24"/>
    </row>
    <row r="46" spans="1:3" x14ac:dyDescent="0.2">
      <c r="A46" s="38" t="s">
        <v>96</v>
      </c>
      <c r="B46" s="23"/>
      <c r="C46" s="24"/>
    </row>
    <row r="47" spans="1:3" x14ac:dyDescent="0.2">
      <c r="A47" s="38" t="s">
        <v>97</v>
      </c>
      <c r="B47" s="23"/>
      <c r="C47" s="24"/>
    </row>
    <row r="48" spans="1:3" x14ac:dyDescent="0.2">
      <c r="A48" s="38"/>
      <c r="B48" s="23"/>
      <c r="C48" s="24"/>
    </row>
    <row r="49" spans="1:3" x14ac:dyDescent="0.2">
      <c r="A49" s="25" t="s">
        <v>88</v>
      </c>
      <c r="B49" s="23"/>
      <c r="C49" s="24"/>
    </row>
    <row r="50" spans="1:3" x14ac:dyDescent="0.2">
      <c r="A50" s="38" t="s">
        <v>98</v>
      </c>
      <c r="B50" s="23"/>
      <c r="C50" s="24"/>
    </row>
    <row r="51" spans="1:3" x14ac:dyDescent="0.2">
      <c r="A51" s="39" t="s">
        <v>114</v>
      </c>
      <c r="B51" s="23"/>
      <c r="C51" s="24"/>
    </row>
    <row r="52" spans="1:3" x14ac:dyDescent="0.2">
      <c r="A52" s="39"/>
      <c r="B52" s="23"/>
      <c r="C52" s="24"/>
    </row>
    <row r="53" spans="1:3" ht="35.4" customHeight="1" x14ac:dyDescent="0.2">
      <c r="A53" s="59" t="s">
        <v>105</v>
      </c>
      <c r="B53" s="60"/>
      <c r="C53" s="61"/>
    </row>
    <row r="54" spans="1:3" x14ac:dyDescent="0.2">
      <c r="A54" s="25"/>
      <c r="B54" s="23"/>
      <c r="C54" s="24"/>
    </row>
    <row r="55" spans="1:3" x14ac:dyDescent="0.2">
      <c r="A55" s="56" t="s">
        <v>115</v>
      </c>
      <c r="B55" s="57"/>
      <c r="C55" s="58"/>
    </row>
    <row r="56" spans="1:3" x14ac:dyDescent="0.2">
      <c r="A56" s="26"/>
      <c r="B56" s="23"/>
      <c r="C56" s="24"/>
    </row>
    <row r="57" spans="1:3" ht="24.6" customHeight="1" x14ac:dyDescent="0.2">
      <c r="A57" s="53" t="s">
        <v>106</v>
      </c>
      <c r="B57" s="54"/>
      <c r="C57" s="55"/>
    </row>
    <row r="58" spans="1:3" x14ac:dyDescent="0.2">
      <c r="A58" s="26"/>
      <c r="B58" s="23"/>
      <c r="C58" s="24"/>
    </row>
    <row r="59" spans="1:3" x14ac:dyDescent="0.2">
      <c r="A59" s="50" t="s">
        <v>89</v>
      </c>
      <c r="B59" s="51"/>
      <c r="C59" s="52"/>
    </row>
    <row r="60" spans="1:3" x14ac:dyDescent="0.2">
      <c r="A60" s="26"/>
      <c r="B60" s="23"/>
      <c r="C60" s="24"/>
    </row>
    <row r="61" spans="1:3" ht="22.95" customHeight="1" x14ac:dyDescent="0.2">
      <c r="A61" s="53" t="s">
        <v>107</v>
      </c>
      <c r="B61" s="54"/>
      <c r="C61" s="55"/>
    </row>
    <row r="62" spans="1:3" x14ac:dyDescent="0.2">
      <c r="A62" s="26"/>
      <c r="B62" s="23"/>
      <c r="C62" s="24"/>
    </row>
    <row r="63" spans="1:3" x14ac:dyDescent="0.2">
      <c r="A63" s="50" t="s">
        <v>90</v>
      </c>
      <c r="B63" s="51"/>
      <c r="C63" s="52"/>
    </row>
    <row r="64" spans="1:3" x14ac:dyDescent="0.2">
      <c r="A64" s="26"/>
      <c r="B64" s="23"/>
      <c r="C64" s="24"/>
    </row>
    <row r="65" spans="1:3" x14ac:dyDescent="0.2">
      <c r="A65" s="25" t="s">
        <v>108</v>
      </c>
      <c r="B65" s="23"/>
      <c r="C65" s="24"/>
    </row>
    <row r="66" spans="1:3" x14ac:dyDescent="0.2">
      <c r="A66" s="25"/>
      <c r="B66" s="23"/>
      <c r="C66" s="24"/>
    </row>
    <row r="67" spans="1:3" x14ac:dyDescent="0.2">
      <c r="A67" s="50" t="s">
        <v>91</v>
      </c>
      <c r="B67" s="51"/>
      <c r="C67" s="52"/>
    </row>
    <row r="68" spans="1:3" x14ac:dyDescent="0.2">
      <c r="A68" s="25"/>
      <c r="B68" s="23"/>
      <c r="C68" s="24"/>
    </row>
    <row r="69" spans="1:3" ht="25.2" customHeight="1" x14ac:dyDescent="0.2">
      <c r="A69" s="53" t="s">
        <v>109</v>
      </c>
      <c r="B69" s="54"/>
      <c r="C69" s="55"/>
    </row>
    <row r="70" spans="1:3" x14ac:dyDescent="0.2">
      <c r="A70" s="26"/>
      <c r="B70" s="23"/>
      <c r="C70" s="24"/>
    </row>
    <row r="71" spans="1:3" x14ac:dyDescent="0.2">
      <c r="A71" s="26" t="s">
        <v>110</v>
      </c>
      <c r="B71" s="23"/>
      <c r="C71" s="24"/>
    </row>
    <row r="72" spans="1:3" x14ac:dyDescent="0.2">
      <c r="A72" s="26"/>
      <c r="B72" s="23"/>
      <c r="C72" s="24"/>
    </row>
    <row r="73" spans="1:3" x14ac:dyDescent="0.2">
      <c r="A73" s="25" t="s">
        <v>111</v>
      </c>
      <c r="B73" s="23"/>
      <c r="C73" s="24"/>
    </row>
    <row r="74" spans="1:3" ht="10.8" thickBot="1" x14ac:dyDescent="0.25">
      <c r="A74" s="40"/>
      <c r="B74" s="41"/>
      <c r="C74" s="42"/>
    </row>
    <row r="75" spans="1:3" x14ac:dyDescent="0.2">
      <c r="A75" s="43"/>
      <c r="B75" s="43"/>
      <c r="C75" s="43"/>
    </row>
    <row r="76" spans="1:3" x14ac:dyDescent="0.2">
      <c r="A76" s="43"/>
      <c r="B76" s="43"/>
      <c r="C76" s="43"/>
    </row>
    <row r="77" spans="1:3" x14ac:dyDescent="0.2">
      <c r="A77" s="43"/>
      <c r="B77" s="43"/>
      <c r="C77" s="43"/>
    </row>
    <row r="78" spans="1:3" x14ac:dyDescent="0.2">
      <c r="A78" s="43"/>
      <c r="B78" s="43"/>
      <c r="C78" s="43"/>
    </row>
    <row r="79" spans="1:3" x14ac:dyDescent="0.2">
      <c r="A79" s="43"/>
      <c r="B79" s="43"/>
      <c r="C79" s="43"/>
    </row>
    <row r="80" spans="1:3" x14ac:dyDescent="0.2">
      <c r="A80" s="43"/>
      <c r="B80" s="43"/>
      <c r="C80" s="43"/>
    </row>
    <row r="81" spans="1:3" x14ac:dyDescent="0.2">
      <c r="A81" s="43"/>
      <c r="B81" s="43"/>
      <c r="C81" s="43"/>
    </row>
    <row r="82" spans="1:3" x14ac:dyDescent="0.2">
      <c r="A82" s="43"/>
      <c r="B82" s="43"/>
      <c r="C82" s="43"/>
    </row>
    <row r="83" spans="1:3" x14ac:dyDescent="0.2">
      <c r="A83" s="43"/>
      <c r="B83" s="43"/>
      <c r="C83" s="43"/>
    </row>
  </sheetData>
  <sheetProtection algorithmName="SHA-512" hashValue="YKrbswMSNq+gpBoFYtkSBZyW5V8QRM3PgZrLnwpwG/YW01mB+O3JOGFLmWYwRFyz1hKFjUP0MtNYwmUHjMoezg==" saltValue="XyloSah1hWXqmIKM5cLV7A==" spinCount="100000" sheet="1" objects="1" scenarios="1"/>
  <mergeCells count="21">
    <mergeCell ref="B32:B33"/>
    <mergeCell ref="C32:C33"/>
    <mergeCell ref="A26:A27"/>
    <mergeCell ref="B28:B29"/>
    <mergeCell ref="C28:C29"/>
    <mergeCell ref="B30:B31"/>
    <mergeCell ref="C30:C31"/>
    <mergeCell ref="A1:C1"/>
    <mergeCell ref="A3:C3"/>
    <mergeCell ref="A5:C5"/>
    <mergeCell ref="A18:C18"/>
    <mergeCell ref="A16:C16"/>
    <mergeCell ref="A67:C67"/>
    <mergeCell ref="A69:C69"/>
    <mergeCell ref="A61:C61"/>
    <mergeCell ref="A37:C37"/>
    <mergeCell ref="A55:C55"/>
    <mergeCell ref="A59:C59"/>
    <mergeCell ref="A53:C53"/>
    <mergeCell ref="A57:C57"/>
    <mergeCell ref="A63:C6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A43FC1774234792E2877EE0F9E255" ma:contentTypeVersion="20" ma:contentTypeDescription="Create a new document." ma:contentTypeScope="" ma:versionID="3b364facff55957c288f3f91d284d977">
  <xsd:schema xmlns:xsd="http://www.w3.org/2001/XMLSchema" xmlns:xs="http://www.w3.org/2001/XMLSchema" xmlns:p="http://schemas.microsoft.com/office/2006/metadata/properties" xmlns:ns2="895d7e88-4816-48b9-8a05-f67c39ae9563" xmlns:ns3="1a3fb26e-a4d4-432a-afe1-76cc41bf7f88" targetNamespace="http://schemas.microsoft.com/office/2006/metadata/properties" ma:root="true" ma:fieldsID="543e2e67501595cf5d5f3d6bb1adc2d3" ns2:_="" ns3:_="">
    <xsd:import namespace="895d7e88-4816-48b9-8a05-f67c39ae9563"/>
    <xsd:import namespace="1a3fb26e-a4d4-432a-afe1-76cc41bf7f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ValidSignStatus" minOccurs="0"/>
                <xsd:element ref="ns2:Transaction_x0020_ID" minOccurs="0"/>
                <xsd:element ref="ns2:ValidSign_x0020_Statu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5d7e88-4816-48b9-8a05-f67c39ae95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ValidSignStatus" ma:index="21" nillable="true" ma:displayName="ValidSignStatus" ma:internalName="ValidSignStatus">
      <xsd:simpleType>
        <xsd:restriction base="dms:Text"/>
      </xsd:simpleType>
    </xsd:element>
    <xsd:element name="Transaction_x0020_ID" ma:index="22" nillable="true" ma:displayName="Transaction ID" ma:indexed="true" ma:internalName="Transaction_x0020_ID">
      <xsd:simpleType>
        <xsd:restriction base="dms:Text">
          <xsd:maxLength value="255"/>
        </xsd:restriction>
      </xsd:simpleType>
    </xsd:element>
    <xsd:element name="ValidSign_x0020_Status" ma:index="23" nillable="true" ma:displayName="ValidSign Status" ma:indexed="true" ma:internalName="ValidSign_x0020_Status">
      <xsd:simpleType>
        <xsd:restriction base="dms:Text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4ae14868-6f31-44f0-b410-52f19e37a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fb26e-a4d4-432a-afe1-76cc41bf7f8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d2d08dc-39ce-4a7c-9eb7-72e37852b0ff}" ma:internalName="TaxCatchAll" ma:showField="CatchAllData" ma:web="1a3fb26e-a4d4-432a-afe1-76cc41bf7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action_x0020_ID xmlns="895d7e88-4816-48b9-8a05-f67c39ae9563" xsi:nil="true"/>
    <lcf76f155ced4ddcb4097134ff3c332f xmlns="895d7e88-4816-48b9-8a05-f67c39ae9563">
      <Terms xmlns="http://schemas.microsoft.com/office/infopath/2007/PartnerControls"/>
    </lcf76f155ced4ddcb4097134ff3c332f>
    <TaxCatchAll xmlns="1a3fb26e-a4d4-432a-afe1-76cc41bf7f88" xsi:nil="true"/>
    <ValidSignStatus xmlns="895d7e88-4816-48b9-8a05-f67c39ae9563" xsi:nil="true"/>
    <ValidSign_x0020_Status xmlns="895d7e88-4816-48b9-8a05-f67c39ae9563" xsi:nil="true"/>
    <_Flow_SignoffStatus xmlns="895d7e88-4816-48b9-8a05-f67c39ae9563" xsi:nil="true"/>
  </documentManagement>
</p:properties>
</file>

<file path=customXml/itemProps1.xml><?xml version="1.0" encoding="utf-8"?>
<ds:datastoreItem xmlns:ds="http://schemas.openxmlformats.org/officeDocument/2006/customXml" ds:itemID="{C5F57552-A486-4256-BC37-8E890EA01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5d7e88-4816-48b9-8a05-f67c39ae9563"/>
    <ds:schemaRef ds:uri="1a3fb26e-a4d4-432a-afe1-76cc41bf7f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131C66-627A-45D2-B1B2-03954E2CDF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4919C5-1444-45BA-87E7-27DEB62F01A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1a3fb26e-a4d4-432a-afe1-76cc41bf7f88"/>
    <ds:schemaRef ds:uri="http://schemas.microsoft.com/office/2006/metadata/properties"/>
    <ds:schemaRef ds:uri="895d7e88-4816-48b9-8a05-f67c39ae9563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Grant calculator</vt:lpstr>
      <vt:lpstr>Annex III - Applicable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Marjolein Karels</dc:creator>
  <cp:lastModifiedBy>Nelline Bogerd</cp:lastModifiedBy>
  <dcterms:created xsi:type="dcterms:W3CDTF">2023-06-08T15:13:53Z</dcterms:created>
  <dcterms:modified xsi:type="dcterms:W3CDTF">2023-06-19T12:17:46Z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0x010100224A43FC1774234792E2877EE0F9E255</vt:lpwstr>
  </property>
  <property fmtid="{D5CDD505-2E9C-101B-9397-08002B2CF9AE}" pid="3" name="MediaServiceImageTags">
    <vt:lpwstr/>
  </property>
</Properties>
</file>